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aykumar Trivedi\Downloads\"/>
    </mc:Choice>
  </mc:AlternateContent>
  <xr:revisionPtr revIDLastSave="0" documentId="8_{B0C7690D-EDF8-4202-B2DA-D5CB78649F4C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Break-Even-Analysis" sheetId="1" r:id="rId1"/>
    <sheet name="Table" sheetId="2" r:id="rId2"/>
  </sheets>
  <calcPr calcId="181029"/>
</workbook>
</file>

<file path=xl/calcChain.xml><?xml version="1.0" encoding="utf-8"?>
<calcChain xmlns="http://schemas.openxmlformats.org/spreadsheetml/2006/main">
  <c r="A16" i="2" l="1"/>
  <c r="E16" i="2" s="1"/>
  <c r="A15" i="2"/>
  <c r="E15" i="2" s="1"/>
  <c r="B14" i="2"/>
  <c r="A14" i="2"/>
  <c r="E14" i="2" s="1"/>
  <c r="A13" i="2"/>
  <c r="E13" i="2" s="1"/>
  <c r="A12" i="2"/>
  <c r="E12" i="2" s="1"/>
  <c r="A11" i="2"/>
  <c r="E11" i="2" s="1"/>
  <c r="B10" i="2"/>
  <c r="A10" i="2"/>
  <c r="E10" i="2" s="1"/>
  <c r="A9" i="2"/>
  <c r="E9" i="2" s="1"/>
  <c r="A8" i="2"/>
  <c r="E8" i="2" s="1"/>
  <c r="A7" i="2"/>
  <c r="E7" i="2" s="1"/>
  <c r="B6" i="2"/>
  <c r="A6" i="2"/>
  <c r="E6" i="2" s="1"/>
  <c r="A5" i="2"/>
  <c r="E5" i="2" s="1"/>
  <c r="A4" i="2"/>
  <c r="E4" i="2" s="1"/>
  <c r="A3" i="2"/>
  <c r="E3" i="2" s="1"/>
  <c r="B2" i="2"/>
  <c r="A2" i="2"/>
  <c r="E2" i="2" s="1"/>
  <c r="C23" i="1"/>
  <c r="B15" i="2" s="1"/>
  <c r="F13" i="1"/>
  <c r="F23" i="1" s="1"/>
  <c r="I5" i="1"/>
  <c r="F6" i="2" l="1"/>
  <c r="G6" i="2" s="1"/>
  <c r="F9" i="2"/>
  <c r="G9" i="2" s="1"/>
  <c r="D15" i="2"/>
  <c r="F15" i="2" s="1"/>
  <c r="G15" i="2" s="1"/>
  <c r="F7" i="2"/>
  <c r="G7" i="2" s="1"/>
  <c r="C16" i="2"/>
  <c r="C12" i="2"/>
  <c r="C8" i="2"/>
  <c r="C4" i="2"/>
  <c r="C2" i="2"/>
  <c r="D2" i="2" s="1"/>
  <c r="F2" i="2" s="1"/>
  <c r="G2" i="2" s="1"/>
  <c r="C15" i="2"/>
  <c r="C11" i="2"/>
  <c r="C7" i="2"/>
  <c r="C13" i="2"/>
  <c r="C9" i="2"/>
  <c r="C5" i="2"/>
  <c r="C14" i="2"/>
  <c r="D14" i="2" s="1"/>
  <c r="F14" i="2" s="1"/>
  <c r="G14" i="2" s="1"/>
  <c r="C10" i="2"/>
  <c r="D10" i="2" s="1"/>
  <c r="F10" i="2" s="1"/>
  <c r="G10" i="2" s="1"/>
  <c r="C6" i="2"/>
  <c r="C3" i="2"/>
  <c r="I9" i="1"/>
  <c r="I10" i="1" s="1"/>
  <c r="F3" i="2"/>
  <c r="G3" i="2" s="1"/>
  <c r="D6" i="2"/>
  <c r="B5" i="2"/>
  <c r="I11" i="1"/>
  <c r="I12" i="1" s="1"/>
  <c r="B4" i="2"/>
  <c r="D4" i="2" s="1"/>
  <c r="F4" i="2" s="1"/>
  <c r="G4" i="2" s="1"/>
  <c r="B8" i="2"/>
  <c r="D8" i="2" s="1"/>
  <c r="F8" i="2" s="1"/>
  <c r="G8" i="2" s="1"/>
  <c r="B12" i="2"/>
  <c r="D12" i="2" s="1"/>
  <c r="F12" i="2" s="1"/>
  <c r="G12" i="2" s="1"/>
  <c r="B16" i="2"/>
  <c r="B9" i="2"/>
  <c r="D9" i="2" s="1"/>
  <c r="B13" i="2"/>
  <c r="D13" i="2" s="1"/>
  <c r="F13" i="2" s="1"/>
  <c r="G13" i="2" s="1"/>
  <c r="I8" i="1"/>
  <c r="B3" i="2"/>
  <c r="D3" i="2" s="1"/>
  <c r="B7" i="2"/>
  <c r="D7" i="2" s="1"/>
  <c r="B11" i="2"/>
  <c r="D11" i="2" s="1"/>
  <c r="F11" i="2" s="1"/>
  <c r="G11" i="2" s="1"/>
  <c r="D16" i="2" l="1"/>
  <c r="F16" i="2" s="1"/>
  <c r="G16" i="2" s="1"/>
  <c r="D5" i="2"/>
  <c r="F5" i="2" s="1"/>
  <c r="G5" i="2" s="1"/>
</calcChain>
</file>

<file path=xl/sharedStrings.xml><?xml version="1.0" encoding="utf-8"?>
<sst xmlns="http://schemas.openxmlformats.org/spreadsheetml/2006/main" count="51" uniqueCount="42">
  <si>
    <t>Break-Even Analysis</t>
  </si>
  <si>
    <t>Product Name</t>
  </si>
  <si>
    <t>Product Price</t>
  </si>
  <si>
    <t>Analysis Date</t>
  </si>
  <si>
    <t>Fixed Cost</t>
  </si>
  <si>
    <t>Variable Cost (Per Unit)</t>
  </si>
  <si>
    <t>Break-Even Point Summary</t>
  </si>
  <si>
    <t>Cost Type</t>
  </si>
  <si>
    <t>Total Cost</t>
  </si>
  <si>
    <t>Total Cost (Per Unit)</t>
  </si>
  <si>
    <t>Total Fixed Cost</t>
  </si>
  <si>
    <t>Advertising</t>
  </si>
  <si>
    <t>Costs of Goods Sold</t>
  </si>
  <si>
    <t>Variable Cost per Unit</t>
  </si>
  <si>
    <t>Accounting, Legal</t>
  </si>
  <si>
    <t>Labour</t>
  </si>
  <si>
    <t>Contribution Margin</t>
  </si>
  <si>
    <t>Depreciation</t>
  </si>
  <si>
    <t>Overhead</t>
  </si>
  <si>
    <t>Break-Even Units</t>
  </si>
  <si>
    <t>Interest Expense</t>
  </si>
  <si>
    <t>Other</t>
  </si>
  <si>
    <t>Break-Even Sale</t>
  </si>
  <si>
    <t>Insurance</t>
  </si>
  <si>
    <t>Total</t>
  </si>
  <si>
    <t>Manufacturing</t>
  </si>
  <si>
    <t>Payroll</t>
  </si>
  <si>
    <t>Rent</t>
  </si>
  <si>
    <t>Variable Cost (Percentage)</t>
  </si>
  <si>
    <t>Supplies</t>
  </si>
  <si>
    <t>Cost%</t>
  </si>
  <si>
    <t>Taxes</t>
  </si>
  <si>
    <t>Commissions</t>
  </si>
  <si>
    <t>Utilities</t>
  </si>
  <si>
    <t>Other1</t>
  </si>
  <si>
    <t>Other2</t>
  </si>
  <si>
    <t>Other3</t>
  </si>
  <si>
    <t>Total Variable Cost (Per Unit) in Amount</t>
  </si>
  <si>
    <t>Units</t>
  </si>
  <si>
    <t>Variable Cost</t>
  </si>
  <si>
    <t>Total Revenue</t>
  </si>
  <si>
    <t>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</si>
</sst>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16">
    <font>
      <sz val="11"/>
      <color theme="1"/>
      <name val="Calibri"/>
      <scheme val="minor"/>
    </font>
    <font>
      <sz val="28"/>
      <color theme="0"/>
      <name val="Arial Rounded"/>
    </font>
    <font>
      <sz val="11"/>
      <name val="Calibri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385623"/>
      <name val="Arial"/>
      <family val="2"/>
    </font>
    <font>
      <b/>
      <sz val="9"/>
      <color rgb="FF000000"/>
      <name val="Arial"/>
      <family val="2"/>
    </font>
    <font>
      <sz val="11"/>
      <color rgb="FF2E75B5"/>
      <name val="Roboto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75B5"/>
        <bgColor rgb="FF2E75B5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5" fontId="5" fillId="5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7" xfId="0" applyFont="1" applyBorder="1"/>
    <xf numFmtId="164" fontId="10" fillId="0" borderId="8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center"/>
    </xf>
    <xf numFmtId="164" fontId="11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13" fillId="4" borderId="5" xfId="0" applyFont="1" applyFill="1" applyBorder="1" applyAlignment="1">
      <alignment horizontal="left" vertical="center"/>
    </xf>
    <xf numFmtId="164" fontId="13" fillId="4" borderId="6" xfId="0" applyNumberFormat="1" applyFont="1" applyFill="1" applyBorder="1" applyAlignment="1">
      <alignment horizontal="center" vertical="center"/>
    </xf>
    <xf numFmtId="0" fontId="10" fillId="0" borderId="0" xfId="0" applyFont="1"/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9" fontId="11" fillId="4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4" borderId="9" xfId="0" applyFont="1" applyFill="1" applyBorder="1" applyAlignment="1">
      <alignment horizontal="left" vertical="center" wrapText="1"/>
    </xf>
    <xf numFmtId="164" fontId="13" fillId="4" borderId="1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4" fillId="3" borderId="11" xfId="0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5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6" fillId="3" borderId="5" xfId="0" applyFont="1" applyFill="1" applyBorder="1" applyAlignment="1">
      <alignment horizontal="center"/>
    </xf>
    <xf numFmtId="0" fontId="2" fillId="0" borderId="6" xfId="0" applyFont="1" applyBorder="1"/>
    <xf numFmtId="0" fontId="7" fillId="3" borderId="7" xfId="0" applyFont="1" applyFill="1" applyBorder="1" applyAlignment="1">
      <alignment horizontal="center" vertic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Total Cost (Per Unit)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B5394"/>
              </a:solidFill>
            </c:spPr>
            <c:extLst>
              <c:ext xmlns:c16="http://schemas.microsoft.com/office/drawing/2014/chart" uri="{C3380CC4-5D6E-409C-BE32-E72D297353CC}">
                <c16:uniqueId val="{00000001-DBE1-45E6-976A-85AEE536C21F}"/>
              </c:ext>
            </c:extLst>
          </c:dPt>
          <c:dPt>
            <c:idx val="1"/>
            <c:bubble3D val="0"/>
            <c:spPr>
              <a:solidFill>
                <a:srgbClr val="6FA8DC"/>
              </a:solidFill>
            </c:spPr>
            <c:extLst>
              <c:ext xmlns:c16="http://schemas.microsoft.com/office/drawing/2014/chart" uri="{C3380CC4-5D6E-409C-BE32-E72D297353CC}">
                <c16:uniqueId val="{00000003-DBE1-45E6-976A-85AEE536C21F}"/>
              </c:ext>
            </c:extLst>
          </c:dPt>
          <c:dPt>
            <c:idx val="2"/>
            <c:bubble3D val="0"/>
            <c:spPr>
              <a:solidFill>
                <a:srgbClr val="3D85C6"/>
              </a:solidFill>
            </c:spPr>
            <c:extLst>
              <c:ext xmlns:c16="http://schemas.microsoft.com/office/drawing/2014/chart" uri="{C3380CC4-5D6E-409C-BE32-E72D297353CC}">
                <c16:uniqueId val="{00000005-DBE1-45E6-976A-85AEE536C21F}"/>
              </c:ext>
            </c:extLst>
          </c:dPt>
          <c:cat>
            <c:strRef>
              <c:f>'Break-Even-Analysis'!$E$9:$E$11</c:f>
              <c:strCache>
                <c:ptCount val="3"/>
                <c:pt idx="0">
                  <c:v>Costs of Goods Sold</c:v>
                </c:pt>
                <c:pt idx="1">
                  <c:v>Labour</c:v>
                </c:pt>
                <c:pt idx="2">
                  <c:v>Overhead</c:v>
                </c:pt>
              </c:strCache>
            </c:strRef>
          </c:cat>
          <c:val>
            <c:numRef>
              <c:f>'Break-Even-Analysis'!$F$9:$F$11</c:f>
              <c:numCache>
                <c:formatCode>"$"#,##0.00;[Red]\-"$"#,##0.00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E1-45E6-976A-85AEE536C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666666"/>
                </a:solidFill>
                <a:latin typeface="+mn-lt"/>
              </a:defRPr>
            </a:pPr>
            <a:r>
              <a:rPr lang="en-US" sz="3600" b="1">
                <a:solidFill>
                  <a:srgbClr val="666666"/>
                </a:solidFill>
                <a:latin typeface="+mn-lt"/>
              </a:rPr>
              <a:t>Break Even Point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6.4164797526673117E-2"/>
          <c:y val="0.26450511945392491"/>
          <c:w val="0.92162569713870035"/>
          <c:h val="0.6552901023890784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Table!$F$1</c:f>
              <c:strCache>
                <c:ptCount val="1"/>
                <c:pt idx="0">
                  <c:v>Profit/Loss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6046-4A74-86BE-736BA473E244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46-4A74-86BE-736BA473E244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6046-4A74-86BE-736BA473E244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6046-4A74-86BE-736BA473E244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6046-4A74-86BE-736BA473E244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6046-4A74-86BE-736BA473E244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 lvl="0">
                    <a:defRPr>
                      <a:solidFill>
                        <a:srgbClr val="38761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046-4A74-86BE-736BA473E244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 lvl="0">
                    <a:defRPr>
                      <a:solidFill>
                        <a:srgbClr val="38761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046-4A74-86BE-736BA473E244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 lvl="0">
                    <a:defRPr>
                      <a:solidFill>
                        <a:srgbClr val="38761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046-4A74-86BE-736BA473E24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 lvl="0">
                    <a:defRPr>
                      <a:solidFill>
                        <a:srgbClr val="38761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046-4A74-86BE-736BA473E244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 lvl="0">
                    <a:defRPr>
                      <a:solidFill>
                        <a:srgbClr val="38761D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046-4A74-86BE-736BA473E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Table!$A$2:$A$16</c:f>
              <c:numCache>
                <c:formatCode>General</c:formatCode>
                <c:ptCount val="15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</c:numCache>
            </c:numRef>
          </c:cat>
          <c:val>
            <c:numRef>
              <c:f>Table!$F$2:$F$16</c:f>
              <c:numCache>
                <c:formatCode>"$"#,##0.00;[Red]\-"$"#,##0.00</c:formatCode>
                <c:ptCount val="15"/>
                <c:pt idx="0">
                  <c:v>-401</c:v>
                </c:pt>
                <c:pt idx="1">
                  <c:v>-253.5</c:v>
                </c:pt>
                <c:pt idx="2">
                  <c:v>-106</c:v>
                </c:pt>
                <c:pt idx="3">
                  <c:v>41.5</c:v>
                </c:pt>
                <c:pt idx="4">
                  <c:v>189</c:v>
                </c:pt>
                <c:pt idx="5">
                  <c:v>336.5</c:v>
                </c:pt>
                <c:pt idx="6">
                  <c:v>484</c:v>
                </c:pt>
                <c:pt idx="7">
                  <c:v>631.5</c:v>
                </c:pt>
                <c:pt idx="8">
                  <c:v>779</c:v>
                </c:pt>
                <c:pt idx="9">
                  <c:v>926.5</c:v>
                </c:pt>
                <c:pt idx="10">
                  <c:v>1074</c:v>
                </c:pt>
                <c:pt idx="11">
                  <c:v>1221.5</c:v>
                </c:pt>
                <c:pt idx="12">
                  <c:v>1369</c:v>
                </c:pt>
                <c:pt idx="13">
                  <c:v>1516.5</c:v>
                </c:pt>
                <c:pt idx="14">
                  <c:v>1664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6046-4A74-86BE-736BA473E244}"/>
            </c:ext>
          </c:extLst>
        </c:ser>
        <c:ser>
          <c:idx val="1"/>
          <c:order val="1"/>
          <c:tx>
            <c:strRef>
              <c:f>Table!$G$1</c:f>
              <c:strCache>
                <c:ptCount val="1"/>
              </c:strCache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invertIfNegative val="1"/>
          <c:trendline>
            <c:spPr>
              <a:ln w="19050">
                <a:solidFill>
                  <a:srgbClr val="38761D"/>
                </a:solidFill>
              </a:ln>
            </c:spPr>
            <c:trendlineType val="linear"/>
            <c:dispRSqr val="0"/>
            <c:dispEq val="0"/>
          </c:trendline>
          <c:cat>
            <c:numRef>
              <c:f>Table!$A$2:$A$16</c:f>
              <c:numCache>
                <c:formatCode>General</c:formatCode>
                <c:ptCount val="15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</c:numCache>
            </c:numRef>
          </c:cat>
          <c:val>
            <c:numRef>
              <c:f>Table!$G$2:$G$16</c:f>
              <c:numCache>
                <c:formatCode>"$"#,##0.00;[Red]\-"$"#,##0.00</c:formatCode>
                <c:ptCount val="15"/>
                <c:pt idx="0">
                  <c:v>-401</c:v>
                </c:pt>
                <c:pt idx="1">
                  <c:v>-253.5</c:v>
                </c:pt>
                <c:pt idx="2">
                  <c:v>-106</c:v>
                </c:pt>
                <c:pt idx="3">
                  <c:v>41.5</c:v>
                </c:pt>
                <c:pt idx="4">
                  <c:v>189</c:v>
                </c:pt>
                <c:pt idx="5">
                  <c:v>336.5</c:v>
                </c:pt>
                <c:pt idx="6">
                  <c:v>484</c:v>
                </c:pt>
                <c:pt idx="7">
                  <c:v>631.5</c:v>
                </c:pt>
                <c:pt idx="8">
                  <c:v>779</c:v>
                </c:pt>
                <c:pt idx="9">
                  <c:v>926.5</c:v>
                </c:pt>
                <c:pt idx="10">
                  <c:v>1074</c:v>
                </c:pt>
                <c:pt idx="11">
                  <c:v>1221.5</c:v>
                </c:pt>
                <c:pt idx="12">
                  <c:v>1369</c:v>
                </c:pt>
                <c:pt idx="13">
                  <c:v>1516.5</c:v>
                </c:pt>
                <c:pt idx="14">
                  <c:v>1664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6046-4A74-86BE-736BA473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225655"/>
        <c:axId val="1485425608"/>
      </c:barChart>
      <c:catAx>
        <c:axId val="405225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8.8638533583899129E-2"/>
              <c:y val="0.59505119453924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5425608"/>
        <c:crosses val="autoZero"/>
        <c:auto val="1"/>
        <c:lblAlgn val="ctr"/>
        <c:lblOffset val="100"/>
        <c:noMultiLvlLbl val="1"/>
      </c:catAx>
      <c:valAx>
        <c:axId val="1485425608"/>
        <c:scaling>
          <c:orientation val="minMax"/>
        </c:scaling>
        <c:delete val="0"/>
        <c:axPos val="l"/>
        <c:majorGridlines>
          <c:spPr>
            <a:ln>
              <a:solidFill>
                <a:srgbClr val="F3F3F3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2.6818622696411248E-2"/>
              <c:y val="0.31803185437997727"/>
            </c:manualLayout>
          </c:layout>
          <c:overlay val="0"/>
        </c:title>
        <c:numFmt formatCode="&quot;$&quot;#,##0.00;[Red]\-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>
                <a:solidFill>
                  <a:srgbClr val="666666"/>
                </a:solidFill>
                <a:latin typeface="Arial Narrow"/>
              </a:defRPr>
            </a:pPr>
            <a:endParaRPr lang="en-US"/>
          </a:p>
        </c:txPr>
        <c:crossAx val="40522565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12</xdr:row>
      <xdr:rowOff>95250</xdr:rowOff>
    </xdr:from>
    <xdr:ext cx="2190750" cy="21526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0</xdr:row>
      <xdr:rowOff>0</xdr:rowOff>
    </xdr:from>
    <xdr:ext cx="6410325" cy="288607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topLeftCell="A6" workbookViewId="0"/>
  </sheetViews>
  <sheetFormatPr defaultColWidth="14.3984375" defaultRowHeight="15" customHeight="1"/>
  <cols>
    <col min="1" max="1" width="2.1328125" customWidth="1"/>
    <col min="2" max="2" width="22.86328125" customWidth="1"/>
    <col min="3" max="3" width="16.86328125" customWidth="1"/>
    <col min="4" max="4" width="3.86328125" customWidth="1"/>
    <col min="5" max="5" width="26.265625" customWidth="1"/>
    <col min="6" max="6" width="17.86328125" customWidth="1"/>
    <col min="7" max="7" width="5.265625" customWidth="1"/>
    <col min="8" max="8" width="17.265625" customWidth="1"/>
    <col min="9" max="9" width="15.1328125" customWidth="1"/>
    <col min="10" max="10" width="4" customWidth="1"/>
  </cols>
  <sheetData>
    <row r="1" spans="1:10" ht="13.5" customHeight="1">
      <c r="A1" s="1" t="s">
        <v>0</v>
      </c>
      <c r="B1" s="44" t="s">
        <v>0</v>
      </c>
      <c r="C1" s="45"/>
      <c r="D1" s="45"/>
      <c r="E1" s="45"/>
      <c r="F1" s="45"/>
      <c r="G1" s="45"/>
      <c r="H1" s="45"/>
      <c r="I1" s="45"/>
      <c r="J1" s="2"/>
    </row>
    <row r="2" spans="1:10" ht="13.5" customHeight="1">
      <c r="A2" s="3"/>
      <c r="B2" s="46"/>
      <c r="C2" s="47"/>
      <c r="D2" s="47"/>
      <c r="E2" s="47"/>
      <c r="F2" s="47"/>
      <c r="G2" s="47"/>
      <c r="H2" s="47"/>
      <c r="I2" s="47"/>
      <c r="J2" s="4"/>
    </row>
    <row r="3" spans="1:10" ht="15" customHeight="1">
      <c r="A3" s="3"/>
      <c r="B3" s="46"/>
      <c r="C3" s="47"/>
      <c r="D3" s="47"/>
      <c r="E3" s="47"/>
      <c r="F3" s="47"/>
      <c r="G3" s="47"/>
      <c r="H3" s="47"/>
      <c r="I3" s="47"/>
      <c r="J3" s="4"/>
    </row>
    <row r="4" spans="1:10" ht="15" customHeight="1">
      <c r="A4" s="5"/>
      <c r="B4" s="6"/>
      <c r="C4" s="7"/>
      <c r="D4" s="7"/>
      <c r="E4" s="7"/>
      <c r="F4" s="7"/>
      <c r="G4" s="7"/>
      <c r="H4" s="7"/>
      <c r="I4" s="7"/>
      <c r="J4" s="5"/>
    </row>
    <row r="5" spans="1:10" ht="19.5" customHeight="1">
      <c r="A5" s="5"/>
      <c r="B5" s="8" t="s">
        <v>1</v>
      </c>
      <c r="C5" s="9"/>
      <c r="D5" s="7"/>
      <c r="E5" s="8" t="s">
        <v>2</v>
      </c>
      <c r="F5" s="10">
        <v>50</v>
      </c>
      <c r="G5" s="7"/>
      <c r="H5" s="8" t="s">
        <v>3</v>
      </c>
      <c r="I5" s="11">
        <f ca="1">TODAY()</f>
        <v>45437</v>
      </c>
      <c r="J5" s="5"/>
    </row>
    <row r="6" spans="1:10" ht="15" customHeight="1">
      <c r="A6" s="5"/>
      <c r="B6" s="6"/>
      <c r="C6" s="7"/>
      <c r="D6" s="7"/>
      <c r="E6" s="7"/>
      <c r="F6" s="7"/>
      <c r="G6" s="7"/>
      <c r="H6" s="7"/>
      <c r="I6" s="7"/>
      <c r="J6" s="5"/>
    </row>
    <row r="7" spans="1:10" ht="15" customHeight="1">
      <c r="A7" s="5"/>
      <c r="B7" s="48" t="s">
        <v>4</v>
      </c>
      <c r="C7" s="49"/>
      <c r="D7" s="7"/>
      <c r="E7" s="48" t="s">
        <v>5</v>
      </c>
      <c r="F7" s="49"/>
      <c r="G7" s="7"/>
      <c r="H7" s="50" t="s">
        <v>6</v>
      </c>
      <c r="I7" s="51"/>
      <c r="J7" s="5"/>
    </row>
    <row r="8" spans="1:10" ht="15" customHeight="1">
      <c r="A8" s="5"/>
      <c r="B8" s="12" t="s">
        <v>7</v>
      </c>
      <c r="C8" s="13" t="s">
        <v>8</v>
      </c>
      <c r="D8" s="7"/>
      <c r="E8" s="14" t="s">
        <v>7</v>
      </c>
      <c r="F8" s="15" t="s">
        <v>9</v>
      </c>
      <c r="G8" s="7"/>
      <c r="H8" s="16" t="s">
        <v>10</v>
      </c>
      <c r="I8" s="17">
        <f>C23</f>
        <v>696</v>
      </c>
      <c r="J8" s="5"/>
    </row>
    <row r="9" spans="1:10" ht="15" customHeight="1">
      <c r="A9" s="5"/>
      <c r="B9" s="18" t="s">
        <v>11</v>
      </c>
      <c r="C9" s="19">
        <v>85</v>
      </c>
      <c r="D9" s="7"/>
      <c r="E9" s="18" t="s">
        <v>12</v>
      </c>
      <c r="F9" s="19">
        <v>5</v>
      </c>
      <c r="G9" s="7"/>
      <c r="H9" s="16" t="s">
        <v>13</v>
      </c>
      <c r="I9" s="17">
        <f>F23</f>
        <v>20.5</v>
      </c>
      <c r="J9" s="5"/>
    </row>
    <row r="10" spans="1:10" ht="15" customHeight="1">
      <c r="A10" s="5"/>
      <c r="B10" s="18" t="s">
        <v>14</v>
      </c>
      <c r="C10" s="19">
        <v>43</v>
      </c>
      <c r="D10" s="7"/>
      <c r="E10" s="18" t="s">
        <v>15</v>
      </c>
      <c r="F10" s="19">
        <v>10</v>
      </c>
      <c r="G10" s="7"/>
      <c r="H10" s="16" t="s">
        <v>16</v>
      </c>
      <c r="I10" s="17">
        <f>F5-I9</f>
        <v>29.5</v>
      </c>
      <c r="J10" s="5"/>
    </row>
    <row r="11" spans="1:10" ht="15" customHeight="1">
      <c r="A11" s="5"/>
      <c r="B11" s="18" t="s">
        <v>17</v>
      </c>
      <c r="C11" s="19">
        <v>88</v>
      </c>
      <c r="D11" s="7"/>
      <c r="E11" s="18" t="s">
        <v>18</v>
      </c>
      <c r="F11" s="19">
        <v>3</v>
      </c>
      <c r="G11" s="7"/>
      <c r="H11" s="20" t="s">
        <v>19</v>
      </c>
      <c r="I11" s="21">
        <f>ROUNDUP(C23/(F5-F23),0)</f>
        <v>24</v>
      </c>
      <c r="J11" s="5"/>
    </row>
    <row r="12" spans="1:10" ht="15" customHeight="1">
      <c r="A12" s="5"/>
      <c r="B12" s="18" t="s">
        <v>20</v>
      </c>
      <c r="C12" s="19">
        <v>89</v>
      </c>
      <c r="D12" s="7"/>
      <c r="E12" s="18" t="s">
        <v>21</v>
      </c>
      <c r="F12" s="19"/>
      <c r="G12" s="7"/>
      <c r="H12" s="20" t="s">
        <v>22</v>
      </c>
      <c r="I12" s="22">
        <f>I11*F5</f>
        <v>1200</v>
      </c>
      <c r="J12" s="5"/>
    </row>
    <row r="13" spans="1:10" ht="15" customHeight="1">
      <c r="A13" s="5"/>
      <c r="B13" s="18" t="s">
        <v>23</v>
      </c>
      <c r="C13" s="19">
        <v>50</v>
      </c>
      <c r="D13" s="7"/>
      <c r="E13" s="23" t="s">
        <v>24</v>
      </c>
      <c r="F13" s="24">
        <f>SUM(F9:F12)</f>
        <v>18</v>
      </c>
      <c r="G13" s="7"/>
      <c r="H13" s="25"/>
      <c r="I13" s="25"/>
      <c r="J13" s="5"/>
    </row>
    <row r="14" spans="1:10" ht="15" customHeight="1">
      <c r="A14" s="5"/>
      <c r="B14" s="18" t="s">
        <v>25</v>
      </c>
      <c r="C14" s="19">
        <v>66</v>
      </c>
      <c r="D14" s="7"/>
      <c r="E14" s="7"/>
      <c r="F14" s="7"/>
      <c r="G14" s="7"/>
      <c r="H14" s="7"/>
      <c r="I14" s="7"/>
      <c r="J14" s="5"/>
    </row>
    <row r="15" spans="1:10" ht="15" customHeight="1">
      <c r="A15" s="5"/>
      <c r="B15" s="18" t="s">
        <v>26</v>
      </c>
      <c r="C15" s="19">
        <v>75</v>
      </c>
      <c r="D15" s="7"/>
      <c r="E15" s="7"/>
      <c r="F15" s="7"/>
      <c r="G15" s="7"/>
      <c r="H15" s="7"/>
      <c r="I15" s="7"/>
      <c r="J15" s="5"/>
    </row>
    <row r="16" spans="1:10" ht="15" customHeight="1">
      <c r="A16" s="5"/>
      <c r="B16" s="18" t="s">
        <v>27</v>
      </c>
      <c r="C16" s="19">
        <v>44</v>
      </c>
      <c r="D16" s="7"/>
      <c r="E16" s="48" t="s">
        <v>28</v>
      </c>
      <c r="F16" s="49"/>
      <c r="G16" s="7"/>
      <c r="H16" s="7"/>
      <c r="I16" s="7"/>
      <c r="J16" s="5"/>
    </row>
    <row r="17" spans="1:10" ht="15" customHeight="1">
      <c r="A17" s="5"/>
      <c r="B17" s="18" t="s">
        <v>29</v>
      </c>
      <c r="C17" s="19">
        <v>49</v>
      </c>
      <c r="D17" s="7"/>
      <c r="E17" s="26" t="s">
        <v>7</v>
      </c>
      <c r="F17" s="27" t="s">
        <v>30</v>
      </c>
      <c r="G17" s="7"/>
      <c r="H17" s="7"/>
      <c r="I17" s="7"/>
      <c r="J17" s="5"/>
    </row>
    <row r="18" spans="1:10" ht="15" customHeight="1">
      <c r="A18" s="5"/>
      <c r="B18" s="18" t="s">
        <v>31</v>
      </c>
      <c r="C18" s="19">
        <v>60</v>
      </c>
      <c r="D18" s="7"/>
      <c r="E18" s="18" t="s">
        <v>32</v>
      </c>
      <c r="F18" s="28">
        <v>0.1</v>
      </c>
      <c r="G18" s="7"/>
      <c r="H18" s="7"/>
      <c r="I18" s="7"/>
      <c r="J18" s="5"/>
    </row>
    <row r="19" spans="1:10" ht="15" customHeight="1">
      <c r="A19" s="5"/>
      <c r="B19" s="18" t="s">
        <v>33</v>
      </c>
      <c r="C19" s="19">
        <v>47</v>
      </c>
      <c r="D19" s="7"/>
      <c r="E19" s="18" t="s">
        <v>21</v>
      </c>
      <c r="F19" s="19"/>
      <c r="G19" s="7"/>
      <c r="H19" s="7"/>
      <c r="I19" s="7"/>
      <c r="J19" s="5"/>
    </row>
    <row r="20" spans="1:10" ht="15" customHeight="1">
      <c r="A20" s="5"/>
      <c r="B20" s="18" t="s">
        <v>34</v>
      </c>
      <c r="C20" s="19">
        <v>0</v>
      </c>
      <c r="D20" s="7"/>
      <c r="E20" s="18" t="s">
        <v>21</v>
      </c>
      <c r="F20" s="19"/>
      <c r="G20" s="7"/>
      <c r="H20" s="7"/>
      <c r="I20" s="7"/>
      <c r="J20" s="5"/>
    </row>
    <row r="21" spans="1:10" ht="15" customHeight="1">
      <c r="A21" s="5"/>
      <c r="B21" s="18" t="s">
        <v>35</v>
      </c>
      <c r="C21" s="19">
        <v>0</v>
      </c>
      <c r="D21" s="7"/>
      <c r="E21" s="29" t="s">
        <v>24</v>
      </c>
      <c r="F21" s="30">
        <v>0.05</v>
      </c>
      <c r="G21" s="7"/>
      <c r="H21" s="7"/>
      <c r="I21" s="7"/>
      <c r="J21" s="5"/>
    </row>
    <row r="22" spans="1:10" ht="15" customHeight="1">
      <c r="A22" s="5"/>
      <c r="B22" s="18" t="s">
        <v>36</v>
      </c>
      <c r="C22" s="19">
        <v>0</v>
      </c>
      <c r="D22" s="7"/>
      <c r="E22" s="7"/>
      <c r="F22" s="7"/>
      <c r="G22" s="7"/>
      <c r="H22" s="7"/>
      <c r="I22" s="7"/>
      <c r="J22" s="5"/>
    </row>
    <row r="23" spans="1:10" ht="27" customHeight="1">
      <c r="A23" s="31"/>
      <c r="B23" s="32" t="s">
        <v>24</v>
      </c>
      <c r="C23" s="24">
        <f>SUM(C9:C22)</f>
        <v>696</v>
      </c>
      <c r="D23" s="33"/>
      <c r="E23" s="34" t="s">
        <v>37</v>
      </c>
      <c r="F23" s="35">
        <f>F13+F21*F5</f>
        <v>20.5</v>
      </c>
      <c r="G23" s="33"/>
      <c r="H23" s="33"/>
      <c r="I23" s="33"/>
      <c r="J23" s="31"/>
    </row>
    <row r="24" spans="1:10" ht="15" customHeight="1">
      <c r="A24" s="5"/>
      <c r="B24" s="36"/>
      <c r="C24" s="7"/>
      <c r="D24" s="7"/>
      <c r="E24" s="7"/>
      <c r="F24" s="7"/>
      <c r="G24" s="7"/>
      <c r="H24" s="7"/>
      <c r="I24" s="7"/>
      <c r="J24" s="5"/>
    </row>
  </sheetData>
  <mergeCells count="5">
    <mergeCell ref="B1:I3"/>
    <mergeCell ref="B7:C7"/>
    <mergeCell ref="E7:F7"/>
    <mergeCell ref="H7:I7"/>
    <mergeCell ref="E16:F16"/>
  </mergeCells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showGridLines="0" workbookViewId="0">
      <selection activeCell="K20" sqref="K20"/>
    </sheetView>
  </sheetViews>
  <sheetFormatPr defaultColWidth="14.3984375" defaultRowHeight="15" customHeight="1"/>
  <cols>
    <col min="1" max="1" width="10.59765625" customWidth="1"/>
    <col min="2" max="2" width="15.1328125" customWidth="1"/>
    <col min="3" max="3" width="16.86328125" customWidth="1"/>
    <col min="4" max="4" width="15" customWidth="1"/>
    <col min="5" max="5" width="14.3984375" customWidth="1"/>
    <col min="6" max="6" width="14.86328125" customWidth="1"/>
    <col min="7" max="7" width="0.3984375" customWidth="1"/>
    <col min="14" max="14" width="10" customWidth="1"/>
  </cols>
  <sheetData>
    <row r="1" spans="1:7" ht="14.25" customHeight="1">
      <c r="A1" s="37" t="s">
        <v>38</v>
      </c>
      <c r="B1" s="38" t="s">
        <v>4</v>
      </c>
      <c r="C1" s="37" t="s">
        <v>39</v>
      </c>
      <c r="D1" s="38" t="s">
        <v>8</v>
      </c>
      <c r="E1" s="37" t="s">
        <v>40</v>
      </c>
      <c r="F1" s="38" t="s">
        <v>41</v>
      </c>
      <c r="G1" s="39"/>
    </row>
    <row r="2" spans="1:7" ht="14.25" customHeight="1">
      <c r="A2" s="40">
        <f t="shared" ref="A2:A16" si="0">ROW()*5</f>
        <v>10</v>
      </c>
      <c r="B2" s="41">
        <f>'Break-Even-Analysis'!$C$23</f>
        <v>696</v>
      </c>
      <c r="C2" s="41">
        <f>'Break-Even-Analysis'!$F$23*Table!A2</f>
        <v>205</v>
      </c>
      <c r="D2" s="41">
        <f t="shared" ref="D2:D16" si="1">B2+C2</f>
        <v>901</v>
      </c>
      <c r="E2" s="41">
        <f>A2*'Break-Even-Analysis'!$F$5</f>
        <v>500</v>
      </c>
      <c r="F2" s="41">
        <f t="shared" ref="F2:F16" si="2">E2-D2</f>
        <v>-401</v>
      </c>
      <c r="G2" s="42">
        <f t="shared" ref="G2:G16" si="3">F2</f>
        <v>-401</v>
      </c>
    </row>
    <row r="3" spans="1:7" ht="14.25" customHeight="1">
      <c r="A3" s="40">
        <f t="shared" si="0"/>
        <v>15</v>
      </c>
      <c r="B3" s="41">
        <f>'Break-Even-Analysis'!$C$23</f>
        <v>696</v>
      </c>
      <c r="C3" s="41">
        <f>'Break-Even-Analysis'!$F$23*Table!A3</f>
        <v>307.5</v>
      </c>
      <c r="D3" s="41">
        <f t="shared" si="1"/>
        <v>1003.5</v>
      </c>
      <c r="E3" s="41">
        <f>A3*'Break-Even-Analysis'!$F$5</f>
        <v>750</v>
      </c>
      <c r="F3" s="41">
        <f t="shared" si="2"/>
        <v>-253.5</v>
      </c>
      <c r="G3" s="42">
        <f t="shared" si="3"/>
        <v>-253.5</v>
      </c>
    </row>
    <row r="4" spans="1:7" ht="14.25" customHeight="1">
      <c r="A4" s="40">
        <f t="shared" si="0"/>
        <v>20</v>
      </c>
      <c r="B4" s="41">
        <f>'Break-Even-Analysis'!$C$23</f>
        <v>696</v>
      </c>
      <c r="C4" s="41">
        <f>'Break-Even-Analysis'!$F$23*Table!A4</f>
        <v>410</v>
      </c>
      <c r="D4" s="41">
        <f t="shared" si="1"/>
        <v>1106</v>
      </c>
      <c r="E4" s="41">
        <f>A4*'Break-Even-Analysis'!$F$5</f>
        <v>1000</v>
      </c>
      <c r="F4" s="41">
        <f t="shared" si="2"/>
        <v>-106</v>
      </c>
      <c r="G4" s="42">
        <f t="shared" si="3"/>
        <v>-106</v>
      </c>
    </row>
    <row r="5" spans="1:7" ht="14.25" customHeight="1">
      <c r="A5" s="40">
        <f t="shared" si="0"/>
        <v>25</v>
      </c>
      <c r="B5" s="41">
        <f>'Break-Even-Analysis'!$C$23</f>
        <v>696</v>
      </c>
      <c r="C5" s="41">
        <f>'Break-Even-Analysis'!$F$23*Table!A5</f>
        <v>512.5</v>
      </c>
      <c r="D5" s="41">
        <f t="shared" si="1"/>
        <v>1208.5</v>
      </c>
      <c r="E5" s="41">
        <f>A5*'Break-Even-Analysis'!$F$5</f>
        <v>1250</v>
      </c>
      <c r="F5" s="41">
        <f t="shared" si="2"/>
        <v>41.5</v>
      </c>
      <c r="G5" s="42">
        <f t="shared" si="3"/>
        <v>41.5</v>
      </c>
    </row>
    <row r="6" spans="1:7" ht="14.25" customHeight="1">
      <c r="A6" s="40">
        <f t="shared" si="0"/>
        <v>30</v>
      </c>
      <c r="B6" s="41">
        <f>'Break-Even-Analysis'!$C$23</f>
        <v>696</v>
      </c>
      <c r="C6" s="41">
        <f>'Break-Even-Analysis'!$F$23*Table!A6</f>
        <v>615</v>
      </c>
      <c r="D6" s="41">
        <f t="shared" si="1"/>
        <v>1311</v>
      </c>
      <c r="E6" s="41">
        <f>A6*'Break-Even-Analysis'!$F$5</f>
        <v>1500</v>
      </c>
      <c r="F6" s="41">
        <f t="shared" si="2"/>
        <v>189</v>
      </c>
      <c r="G6" s="42">
        <f t="shared" si="3"/>
        <v>189</v>
      </c>
    </row>
    <row r="7" spans="1:7" ht="14.25" customHeight="1">
      <c r="A7" s="40">
        <f t="shared" si="0"/>
        <v>35</v>
      </c>
      <c r="B7" s="41">
        <f>'Break-Even-Analysis'!$C$23</f>
        <v>696</v>
      </c>
      <c r="C7" s="41">
        <f>'Break-Even-Analysis'!$F$23*Table!A7</f>
        <v>717.5</v>
      </c>
      <c r="D7" s="41">
        <f t="shared" si="1"/>
        <v>1413.5</v>
      </c>
      <c r="E7" s="41">
        <f>A7*'Break-Even-Analysis'!$F$5</f>
        <v>1750</v>
      </c>
      <c r="F7" s="41">
        <f t="shared" si="2"/>
        <v>336.5</v>
      </c>
      <c r="G7" s="42">
        <f t="shared" si="3"/>
        <v>336.5</v>
      </c>
    </row>
    <row r="8" spans="1:7" ht="14.25" customHeight="1">
      <c r="A8" s="40">
        <f t="shared" si="0"/>
        <v>40</v>
      </c>
      <c r="B8" s="41">
        <f>'Break-Even-Analysis'!$C$23</f>
        <v>696</v>
      </c>
      <c r="C8" s="41">
        <f>'Break-Even-Analysis'!$F$23*Table!A8</f>
        <v>820</v>
      </c>
      <c r="D8" s="41">
        <f t="shared" si="1"/>
        <v>1516</v>
      </c>
      <c r="E8" s="41">
        <f>A8*'Break-Even-Analysis'!$F$5</f>
        <v>2000</v>
      </c>
      <c r="F8" s="41">
        <f t="shared" si="2"/>
        <v>484</v>
      </c>
      <c r="G8" s="42">
        <f t="shared" si="3"/>
        <v>484</v>
      </c>
    </row>
    <row r="9" spans="1:7" ht="14.25" customHeight="1">
      <c r="A9" s="40">
        <f t="shared" si="0"/>
        <v>45</v>
      </c>
      <c r="B9" s="41">
        <f>'Break-Even-Analysis'!$C$23</f>
        <v>696</v>
      </c>
      <c r="C9" s="41">
        <f>'Break-Even-Analysis'!$F$23*Table!A9</f>
        <v>922.5</v>
      </c>
      <c r="D9" s="41">
        <f t="shared" si="1"/>
        <v>1618.5</v>
      </c>
      <c r="E9" s="41">
        <f>A9*'Break-Even-Analysis'!$F$5</f>
        <v>2250</v>
      </c>
      <c r="F9" s="41">
        <f t="shared" si="2"/>
        <v>631.5</v>
      </c>
      <c r="G9" s="42">
        <f t="shared" si="3"/>
        <v>631.5</v>
      </c>
    </row>
    <row r="10" spans="1:7" ht="14.25" customHeight="1">
      <c r="A10" s="40">
        <f t="shared" si="0"/>
        <v>50</v>
      </c>
      <c r="B10" s="41">
        <f>'Break-Even-Analysis'!$C$23</f>
        <v>696</v>
      </c>
      <c r="C10" s="41">
        <f>'Break-Even-Analysis'!$F$23*Table!A10</f>
        <v>1025</v>
      </c>
      <c r="D10" s="41">
        <f t="shared" si="1"/>
        <v>1721</v>
      </c>
      <c r="E10" s="41">
        <f>A10*'Break-Even-Analysis'!$F$5</f>
        <v>2500</v>
      </c>
      <c r="F10" s="41">
        <f t="shared" si="2"/>
        <v>779</v>
      </c>
      <c r="G10" s="42">
        <f t="shared" si="3"/>
        <v>779</v>
      </c>
    </row>
    <row r="11" spans="1:7" ht="14.25" customHeight="1">
      <c r="A11" s="40">
        <f t="shared" si="0"/>
        <v>55</v>
      </c>
      <c r="B11" s="41">
        <f>'Break-Even-Analysis'!$C$23</f>
        <v>696</v>
      </c>
      <c r="C11" s="41">
        <f>'Break-Even-Analysis'!$F$23*Table!A11</f>
        <v>1127.5</v>
      </c>
      <c r="D11" s="41">
        <f t="shared" si="1"/>
        <v>1823.5</v>
      </c>
      <c r="E11" s="41">
        <f>A11*'Break-Even-Analysis'!$F$5</f>
        <v>2750</v>
      </c>
      <c r="F11" s="41">
        <f t="shared" si="2"/>
        <v>926.5</v>
      </c>
      <c r="G11" s="42">
        <f t="shared" si="3"/>
        <v>926.5</v>
      </c>
    </row>
    <row r="12" spans="1:7" ht="14.25" customHeight="1">
      <c r="A12" s="40">
        <f t="shared" si="0"/>
        <v>60</v>
      </c>
      <c r="B12" s="41">
        <f>'Break-Even-Analysis'!$C$23</f>
        <v>696</v>
      </c>
      <c r="C12" s="41">
        <f>'Break-Even-Analysis'!$F$23*Table!A12</f>
        <v>1230</v>
      </c>
      <c r="D12" s="41">
        <f t="shared" si="1"/>
        <v>1926</v>
      </c>
      <c r="E12" s="41">
        <f>A12*'Break-Even-Analysis'!$F$5</f>
        <v>3000</v>
      </c>
      <c r="F12" s="41">
        <f t="shared" si="2"/>
        <v>1074</v>
      </c>
      <c r="G12" s="42">
        <f t="shared" si="3"/>
        <v>1074</v>
      </c>
    </row>
    <row r="13" spans="1:7" ht="14.25" customHeight="1">
      <c r="A13" s="40">
        <f t="shared" si="0"/>
        <v>65</v>
      </c>
      <c r="B13" s="41">
        <f>'Break-Even-Analysis'!$C$23</f>
        <v>696</v>
      </c>
      <c r="C13" s="41">
        <f>'Break-Even-Analysis'!$F$23*Table!A13</f>
        <v>1332.5</v>
      </c>
      <c r="D13" s="41">
        <f t="shared" si="1"/>
        <v>2028.5</v>
      </c>
      <c r="E13" s="41">
        <f>A13*'Break-Even-Analysis'!$F$5</f>
        <v>3250</v>
      </c>
      <c r="F13" s="41">
        <f t="shared" si="2"/>
        <v>1221.5</v>
      </c>
      <c r="G13" s="42">
        <f t="shared" si="3"/>
        <v>1221.5</v>
      </c>
    </row>
    <row r="14" spans="1:7" ht="14.25" customHeight="1">
      <c r="A14" s="40">
        <f t="shared" si="0"/>
        <v>70</v>
      </c>
      <c r="B14" s="41">
        <f>'Break-Even-Analysis'!$C$23</f>
        <v>696</v>
      </c>
      <c r="C14" s="41">
        <f>'Break-Even-Analysis'!$F$23*Table!A14</f>
        <v>1435</v>
      </c>
      <c r="D14" s="41">
        <f t="shared" si="1"/>
        <v>2131</v>
      </c>
      <c r="E14" s="41">
        <f>A14*'Break-Even-Analysis'!$F$5</f>
        <v>3500</v>
      </c>
      <c r="F14" s="41">
        <f t="shared" si="2"/>
        <v>1369</v>
      </c>
      <c r="G14" s="42">
        <f t="shared" si="3"/>
        <v>1369</v>
      </c>
    </row>
    <row r="15" spans="1:7" ht="14.25" customHeight="1">
      <c r="A15" s="40">
        <f t="shared" si="0"/>
        <v>75</v>
      </c>
      <c r="B15" s="41">
        <f>'Break-Even-Analysis'!$C$23</f>
        <v>696</v>
      </c>
      <c r="C15" s="41">
        <f>'Break-Even-Analysis'!$F$23*Table!A15</f>
        <v>1537.5</v>
      </c>
      <c r="D15" s="41">
        <f t="shared" si="1"/>
        <v>2233.5</v>
      </c>
      <c r="E15" s="41">
        <f>A15*'Break-Even-Analysis'!$F$5</f>
        <v>3750</v>
      </c>
      <c r="F15" s="41">
        <f t="shared" si="2"/>
        <v>1516.5</v>
      </c>
      <c r="G15" s="42">
        <f t="shared" si="3"/>
        <v>1516.5</v>
      </c>
    </row>
    <row r="16" spans="1:7" ht="14.25" customHeight="1">
      <c r="A16" s="40">
        <f t="shared" si="0"/>
        <v>80</v>
      </c>
      <c r="B16" s="41">
        <f>'Break-Even-Analysis'!$C$23</f>
        <v>696</v>
      </c>
      <c r="C16" s="41">
        <f>'Break-Even-Analysis'!$F$23*Table!A16</f>
        <v>1640</v>
      </c>
      <c r="D16" s="41">
        <f t="shared" si="1"/>
        <v>2336</v>
      </c>
      <c r="E16" s="41">
        <f>A16*'Break-Even-Analysis'!$F$5</f>
        <v>4000</v>
      </c>
      <c r="F16" s="41">
        <f t="shared" si="2"/>
        <v>1664</v>
      </c>
      <c r="G16" s="42">
        <f t="shared" si="3"/>
        <v>1664</v>
      </c>
    </row>
    <row r="17" spans="1:7" ht="14.25" customHeight="1">
      <c r="A17" s="43"/>
      <c r="B17" s="43"/>
      <c r="C17" s="43"/>
      <c r="D17" s="43"/>
      <c r="E17" s="43"/>
      <c r="F17" s="43"/>
      <c r="G17" s="43"/>
    </row>
    <row r="18" spans="1:7" ht="14.25" customHeight="1">
      <c r="A18" s="43"/>
      <c r="B18" s="43"/>
      <c r="C18" s="43"/>
      <c r="D18" s="43"/>
      <c r="E18" s="43"/>
      <c r="F18" s="43"/>
      <c r="G18" s="43"/>
    </row>
    <row r="19" spans="1:7" ht="14.25" customHeight="1">
      <c r="A19" s="43"/>
      <c r="B19" s="43"/>
      <c r="C19" s="43"/>
      <c r="D19" s="43"/>
      <c r="E19" s="43"/>
      <c r="F19" s="43"/>
      <c r="G19" s="43"/>
    </row>
    <row r="20" spans="1:7" ht="14.25" customHeight="1">
      <c r="A20" s="43"/>
      <c r="B20" s="43"/>
      <c r="C20" s="43"/>
      <c r="D20" s="43"/>
      <c r="E20" s="43"/>
      <c r="F20" s="43"/>
      <c r="G20" s="43"/>
    </row>
    <row r="21" spans="1:7" ht="14.25" customHeight="1">
      <c r="A21" s="43"/>
      <c r="B21" s="43"/>
      <c r="C21" s="43"/>
      <c r="D21" s="43"/>
      <c r="E21" s="43"/>
      <c r="F21" s="43"/>
      <c r="G21" s="43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Break-Even-Analysis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Jaykumar Trivedi</dc:creator>
  <cp:lastModifiedBy>Jay Trivedi</cp:lastModifiedBy>
  <dcterms:created xsi:type="dcterms:W3CDTF">2024-05-25T07:21:47Z</dcterms:created>
  <dcterms:modified xsi:type="dcterms:W3CDTF">2024-05-25T07:21:47Z</dcterms:modified>
</cp:coreProperties>
</file>